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" windowWidth="11268" windowHeight="6492" tabRatio="657" activeTab="0"/>
  </bookViews>
  <sheets>
    <sheet name="evaluare" sheetId="1" r:id="rId1"/>
    <sheet name="disp" sheetId="2" r:id="rId2"/>
    <sheet name="TOTAL" sheetId="3" r:id="rId3"/>
  </sheets>
  <externalReferences>
    <externalReference r:id="rId6"/>
  </externalReferences>
  <definedNames>
    <definedName name="&#13;">#REF!</definedName>
    <definedName name="Balneo_06">'[1]Balneo_06'!$A$1:$D$18</definedName>
    <definedName name="Balneo_pr_sem_I_06">#REF!</definedName>
    <definedName name="Balneo_pr_sem_II_06">#REF!</definedName>
    <definedName name="Balneo_sem_I_06">'[1]Balneo_sem_I_06_c'!$A$1:$D$19</definedName>
    <definedName name="Balneo_sem_II_06">'[1]Balneo_sem_II_06_c'!$A$1:$D$19</definedName>
    <definedName name="pac_lab_06">#REF!</definedName>
    <definedName name="paracl_06_nv">#REF!</definedName>
    <definedName name="paracl_06_v">#REF!</definedName>
    <definedName name="_xlnm.Print_Area" localSheetId="1">'disp'!$A$1:$D$21</definedName>
    <definedName name="_xlnm.Print_Area" localSheetId="0">'evaluare'!$A$1:$D$25</definedName>
    <definedName name="_xlnm.Print_Area" localSheetId="2">'TOTAL'!$A$1:$E$26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<sst xmlns="http://schemas.openxmlformats.org/spreadsheetml/2006/main" count="60" uniqueCount="34">
  <si>
    <t>Nr.crt.</t>
  </si>
  <si>
    <t>FURNIZOR</t>
  </si>
  <si>
    <t>Fond alocat 1</t>
  </si>
  <si>
    <t>TOTAL</t>
  </si>
  <si>
    <t>VAL.PUNCT=</t>
  </si>
  <si>
    <t>ANEXA NR.   2</t>
  </si>
  <si>
    <t>ANEXA NR.   3</t>
  </si>
  <si>
    <t>3=col.2/total col.2*  total fond 1</t>
  </si>
  <si>
    <t>VALOARE PUNCT</t>
  </si>
  <si>
    <t>FOND DISPONIBILITATE ( 10%)</t>
  </si>
  <si>
    <t>disponibilitate 10%</t>
  </si>
  <si>
    <t>evaluare 90%</t>
  </si>
  <si>
    <t xml:space="preserve"> Fond evaluare(90%)</t>
  </si>
  <si>
    <t>CENTRUL MEDICAL CARDIODENT</t>
  </si>
  <si>
    <t>FOND TOTAL ALOCAT RADIOLOGIE DENTARA</t>
  </si>
  <si>
    <t>ANEXA NR. 1</t>
  </si>
  <si>
    <t>SERVICII PARACLINICE DE RADIOLOGIE DENTARA - CRITERIUL EVALUARE RESURSE</t>
  </si>
  <si>
    <t xml:space="preserve">Fond alocat </t>
  </si>
  <si>
    <t xml:space="preserve">3=col.2/total col.2* total fond </t>
  </si>
  <si>
    <t>SERVICII PARACLINICE DE RADIOLOGIE DENTARA - CRITERIUL DISPONIBILITATE</t>
  </si>
  <si>
    <t>ALL MEDICAL SERVICES SRT</t>
  </si>
  <si>
    <t>ALL MEDICAL SERVICES SRL</t>
  </si>
  <si>
    <t>.</t>
  </si>
  <si>
    <t>CHARIS</t>
  </si>
  <si>
    <t>SORRISO DENT SRL</t>
  </si>
  <si>
    <t xml:space="preserve">TOTAL CRITERII DE SELECTIE  </t>
  </si>
  <si>
    <t>CMI MANCAS CARMEN</t>
  </si>
  <si>
    <t>CMI ROMILA CRISTINA AMALIA</t>
  </si>
  <si>
    <t>SCM INTERDENTIS PASCANI - 2 pct.de lucru</t>
  </si>
  <si>
    <t>ORTODENT IMPLANT</t>
  </si>
  <si>
    <t>puncte 2019</t>
  </si>
  <si>
    <t>SC LUPU IULIAN SRL (fost CMI pana la 30.09.2020)</t>
  </si>
  <si>
    <t>29/04/2021</t>
  </si>
  <si>
    <t>AMBULATORIU DE SPECIALITATE PARACLINIC PRIVATI  RADIOLOGIE DENTARA - IUNIE 2021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</si>
</sst>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_(* #,##0_);_(* \(#,##0\);_(* &quot;-&quot;??_);_(@_)"/>
    <numFmt numFmtId="197" formatCode="#,##0.0"/>
    <numFmt numFmtId="198" formatCode="0.0000"/>
    <numFmt numFmtId="199" formatCode="[$€-2]\ #,##0.00_);[Red]\([$€-2]\ #,##0.00\)"/>
    <numFmt numFmtId="200" formatCode="[$-409]dddd\,\ mmmm\ dd\,\ yyyy"/>
    <numFmt numFmtId="201" formatCode="[$-409]h:mm:ss\ AM/PM"/>
    <numFmt numFmtId="202" formatCode="0.0"/>
    <numFmt numFmtId="203" formatCode="0.0000000000"/>
    <numFmt numFmtId="204" formatCode="#,##0.00;[Red]#,##0.00"/>
    <numFmt numFmtId="205" formatCode="&quot;$&quot;#,##0.00"/>
    <numFmt numFmtId="206" formatCode="#,##0\ &quot;$&quot;;\-#,##0\ &quot;$&quot;"/>
    <numFmt numFmtId="207" formatCode="#,##0\ &quot;$&quot;;[Red]\-#,##0\ &quot;$&quot;"/>
    <numFmt numFmtId="208" formatCode="#,##0.00\ &quot;$&quot;;\-#,##0.00\ &quot;$&quot;"/>
    <numFmt numFmtId="209" formatCode="#,##0.00\ &quot;$&quot;;[Red]\-#,##0.00\ &quot;$&quot;"/>
    <numFmt numFmtId="210" formatCode="_-* #,##0\ &quot;$&quot;_-;\-* #,##0\ &quot;$&quot;_-;_-* &quot;-&quot;\ &quot;$&quot;_-;_-@_-"/>
    <numFmt numFmtId="211" formatCode="_-* #,##0\ _$_-;\-* #,##0\ _$_-;_-* &quot;-&quot;\ _$_-;_-@_-"/>
    <numFmt numFmtId="212" formatCode="_-* #,##0.00\ &quot;$&quot;_-;\-* #,##0.00\ &quot;$&quot;_-;_-* &quot;-&quot;??\ &quot;$&quot;_-;_-@_-"/>
    <numFmt numFmtId="213" formatCode="_-* #,##0.00\ _$_-;\-* #,##0.00\ _$_-;_-* &quot;-&quot;??\ _$_-;_-@_-"/>
    <numFmt numFmtId="214" formatCode="0.00000"/>
    <numFmt numFmtId="215" formatCode="0.00000000"/>
    <numFmt numFmtId="216" formatCode="#,##0.000000000000000000000"/>
    <numFmt numFmtId="217" formatCode="[$-418]d\ mmmm\ yyyy"/>
    <numFmt numFmtId="218" formatCode="#,##0.0000"/>
    <numFmt numFmtId="219" formatCode="#,##0.000000"/>
    <numFmt numFmtId="220" formatCode="0.000"/>
    <numFmt numFmtId="221" formatCode="[$-418]dddd\,\ d\ mmmm\ yyyy"/>
    <numFmt numFmtId="222" formatCode="#,##0.000"/>
    <numFmt numFmtId="223" formatCode="#,##0.0_);[Red]\(#,##0.0\)"/>
    <numFmt numFmtId="224" formatCode="0.00_);[Red]\(0.00\)"/>
  </numFmts>
  <fonts count="2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3" fontId="0" fillId="0" borderId="1" applyNumberFormat="0" applyFont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2" applyNumberFormat="0" applyAlignment="0" applyProtection="0"/>
    <xf numFmtId="0" fontId="15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0" borderId="7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24" fillId="20" borderId="9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</cellStyleXfs>
  <cellXfs count="134">
    <xf numFmtId="0" fontId="0" fillId="0" borderId="0" xfId="0" applyNumberFormat="1" applyBorder="1" applyAlignment="1">
      <alignment/>
    </xf>
    <xf numFmtId="2" fontId="9" fillId="0" borderId="11" xfId="57" applyNumberFormat="1" applyFont="1" applyFill="1" applyBorder="1" applyAlignment="1">
      <alignment horizontal="center" vertical="center" wrapText="1"/>
      <protection/>
    </xf>
    <xf numFmtId="4" fontId="9" fillId="0" borderId="1" xfId="57" applyNumberFormat="1" applyFont="1" applyFill="1" applyBorder="1" applyAlignment="1">
      <alignment horizontal="right" vertical="center"/>
      <protection/>
    </xf>
    <xf numFmtId="4" fontId="7" fillId="0" borderId="0" xfId="57" applyNumberFormat="1" applyFont="1" applyFill="1" applyAlignment="1">
      <alignment vertical="center"/>
      <protection/>
    </xf>
    <xf numFmtId="0" fontId="0" fillId="0" borderId="0" xfId="57" applyAlignment="1">
      <alignment vertical="center"/>
      <protection/>
    </xf>
    <xf numFmtId="0" fontId="8" fillId="0" borderId="0" xfId="57" applyFont="1" applyAlignment="1">
      <alignment vertical="center"/>
      <protection/>
    </xf>
    <xf numFmtId="14" fontId="9" fillId="0" borderId="0" xfId="57" applyNumberFormat="1" applyFont="1" applyFill="1" applyAlignment="1">
      <alignment horizontal="center" vertical="center"/>
      <protection/>
    </xf>
    <xf numFmtId="4" fontId="8" fillId="0" borderId="0" xfId="57" applyNumberFormat="1" applyFont="1" applyAlignment="1">
      <alignment vertical="center"/>
      <protection/>
    </xf>
    <xf numFmtId="0" fontId="0" fillId="0" borderId="0" xfId="57" applyFont="1" applyBorder="1" applyAlignment="1">
      <alignment vertical="center"/>
      <protection/>
    </xf>
    <xf numFmtId="1" fontId="9" fillId="0" borderId="0" xfId="57" applyNumberFormat="1" applyFont="1" applyFill="1" applyBorder="1" applyAlignment="1">
      <alignment vertical="center"/>
      <protection/>
    </xf>
    <xf numFmtId="1" fontId="0" fillId="0" borderId="12" xfId="57" applyNumberFormat="1" applyFont="1" applyFill="1" applyBorder="1" applyAlignment="1">
      <alignment vertical="center"/>
      <protection/>
    </xf>
    <xf numFmtId="1" fontId="0" fillId="0" borderId="1" xfId="57" applyNumberFormat="1" applyFont="1" applyFill="1" applyBorder="1" applyAlignment="1">
      <alignment horizontal="left" vertical="center"/>
      <protection/>
    </xf>
    <xf numFmtId="0" fontId="0" fillId="0" borderId="1" xfId="0" applyNumberFormat="1" applyFont="1" applyFill="1" applyBorder="1" applyAlignment="1">
      <alignment vertical="center"/>
    </xf>
    <xf numFmtId="0" fontId="0" fillId="0" borderId="12" xfId="57" applyFont="1" applyBorder="1" applyAlignment="1">
      <alignment vertical="center"/>
      <protection/>
    </xf>
    <xf numFmtId="0" fontId="0" fillId="0" borderId="0" xfId="57" applyFont="1" applyAlignment="1">
      <alignment vertical="center"/>
      <protection/>
    </xf>
    <xf numFmtId="0" fontId="9" fillId="0" borderId="1" xfId="57" applyFont="1" applyFill="1" applyBorder="1" applyAlignment="1">
      <alignment vertical="center"/>
      <protection/>
    </xf>
    <xf numFmtId="2" fontId="9" fillId="0" borderId="1" xfId="57" applyNumberFormat="1" applyFont="1" applyFill="1" applyBorder="1" applyAlignment="1">
      <alignment vertical="center"/>
      <protection/>
    </xf>
    <xf numFmtId="4" fontId="9" fillId="0" borderId="1" xfId="57" applyNumberFormat="1" applyFont="1" applyFill="1" applyBorder="1" applyAlignment="1">
      <alignment vertical="center"/>
      <protection/>
    </xf>
    <xf numFmtId="0" fontId="0" fillId="0" borderId="13" xfId="57" applyFont="1" applyBorder="1" applyAlignment="1">
      <alignment vertical="center"/>
      <protection/>
    </xf>
    <xf numFmtId="2" fontId="9" fillId="0" borderId="0" xfId="57" applyNumberFormat="1" applyFont="1" applyFill="1" applyBorder="1" applyAlignment="1">
      <alignment vertical="center"/>
      <protection/>
    </xf>
    <xf numFmtId="4" fontId="9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2" fontId="7" fillId="0" borderId="0" xfId="57" applyNumberFormat="1" applyFont="1" applyFill="1" applyBorder="1" applyAlignment="1">
      <alignment vertical="center"/>
      <protection/>
    </xf>
    <xf numFmtId="4" fontId="7" fillId="0" borderId="0" xfId="57" applyNumberFormat="1" applyFont="1" applyFill="1" applyBorder="1" applyAlignment="1">
      <alignment vertical="center"/>
      <protection/>
    </xf>
    <xf numFmtId="2" fontId="3" fillId="0" borderId="0" xfId="57" applyNumberFormat="1" applyFont="1" applyFill="1" applyBorder="1" applyAlignment="1">
      <alignment vertical="center"/>
      <protection/>
    </xf>
    <xf numFmtId="4" fontId="3" fillId="0" borderId="0" xfId="57" applyNumberFormat="1" applyFont="1" applyFill="1" applyBorder="1" applyAlignment="1">
      <alignment vertical="center"/>
      <protection/>
    </xf>
    <xf numFmtId="2" fontId="3" fillId="0" borderId="0" xfId="57" applyNumberFormat="1" applyFont="1" applyFill="1" applyAlignment="1">
      <alignment vertical="center"/>
      <protection/>
    </xf>
    <xf numFmtId="4" fontId="3" fillId="0" borderId="0" xfId="57" applyNumberFormat="1" applyFont="1" applyFill="1" applyAlignment="1">
      <alignment vertical="center"/>
      <protection/>
    </xf>
    <xf numFmtId="0" fontId="0" fillId="0" borderId="1" xfId="0" applyNumberFormat="1" applyFont="1" applyFill="1" applyBorder="1" applyAlignment="1">
      <alignment vertical="center"/>
    </xf>
    <xf numFmtId="1" fontId="3" fillId="0" borderId="0" xfId="57" applyNumberFormat="1" applyFont="1" applyFill="1" applyBorder="1" applyAlignment="1">
      <alignment vertical="center"/>
      <protection/>
    </xf>
    <xf numFmtId="0" fontId="4" fillId="0" borderId="0" xfId="57" applyFont="1" applyAlignment="1">
      <alignment vertical="center"/>
      <protection/>
    </xf>
    <xf numFmtId="2" fontId="10" fillId="0" borderId="0" xfId="57" applyNumberFormat="1" applyFont="1" applyFill="1" applyAlignment="1">
      <alignment vertical="center"/>
      <protection/>
    </xf>
    <xf numFmtId="4" fontId="4" fillId="0" borderId="0" xfId="57" applyNumberFormat="1" applyFont="1" applyAlignment="1">
      <alignment vertical="center"/>
      <protection/>
    </xf>
    <xf numFmtId="4" fontId="10" fillId="0" borderId="0" xfId="57" applyNumberFormat="1" applyFont="1" applyFill="1" applyAlignment="1">
      <alignment vertical="center"/>
      <protection/>
    </xf>
    <xf numFmtId="0" fontId="10" fillId="0" borderId="0" xfId="57" applyFont="1" applyAlignment="1">
      <alignment vertical="center"/>
      <protection/>
    </xf>
    <xf numFmtId="0" fontId="10" fillId="0" borderId="0" xfId="57" applyFont="1" applyFill="1" applyAlignment="1">
      <alignment vertical="center"/>
      <protection/>
    </xf>
    <xf numFmtId="0" fontId="10" fillId="0" borderId="0" xfId="0" applyNumberFormat="1" applyFont="1" applyBorder="1" applyAlignment="1">
      <alignment horizontal="right" vertical="center"/>
    </xf>
    <xf numFmtId="4" fontId="9" fillId="0" borderId="14" xfId="57" applyNumberFormat="1" applyFont="1" applyFill="1" applyBorder="1" applyAlignment="1">
      <alignment horizontal="center" vertical="center" wrapText="1"/>
      <protection/>
    </xf>
    <xf numFmtId="0" fontId="0" fillId="0" borderId="15" xfId="57" applyFont="1" applyBorder="1" applyAlignment="1">
      <alignment horizontal="center" vertical="center" wrapText="1"/>
      <protection/>
    </xf>
    <xf numFmtId="0" fontId="9" fillId="0" borderId="14" xfId="57" applyFont="1" applyFill="1" applyBorder="1" applyAlignment="1">
      <alignment horizontal="center" vertical="center"/>
      <protection/>
    </xf>
    <xf numFmtId="0" fontId="4" fillId="0" borderId="0" xfId="57" applyFont="1" applyFill="1" applyAlignment="1">
      <alignment vertical="center"/>
      <protection/>
    </xf>
    <xf numFmtId="0" fontId="6" fillId="0" borderId="0" xfId="57" applyFont="1" applyFill="1" applyAlignment="1">
      <alignment vertical="center"/>
      <protection/>
    </xf>
    <xf numFmtId="4" fontId="5" fillId="0" borderId="0" xfId="0" applyNumberFormat="1" applyFont="1" applyBorder="1" applyAlignment="1">
      <alignment horizontal="right" vertical="center"/>
    </xf>
    <xf numFmtId="0" fontId="6" fillId="0" borderId="0" xfId="57" applyFont="1" applyAlignment="1">
      <alignment vertical="center"/>
      <protection/>
    </xf>
    <xf numFmtId="1" fontId="0" fillId="0" borderId="12" xfId="57" applyNumberFormat="1" applyFont="1" applyBorder="1" applyAlignment="1">
      <alignment vertical="center"/>
      <protection/>
    </xf>
    <xf numFmtId="1" fontId="0" fillId="0" borderId="1" xfId="57" applyNumberFormat="1" applyFont="1" applyFill="1" applyBorder="1" applyAlignment="1">
      <alignment horizontal="center" vertical="center"/>
      <protection/>
    </xf>
    <xf numFmtId="1" fontId="0" fillId="0" borderId="0" xfId="57" applyNumberFormat="1" applyFont="1" applyAlignment="1">
      <alignment vertical="center"/>
      <protection/>
    </xf>
    <xf numFmtId="1" fontId="0" fillId="0" borderId="1" xfId="57" applyNumberFormat="1" applyFont="1" applyFill="1" applyBorder="1" applyAlignment="1">
      <alignment horizontal="right" vertical="center"/>
      <protection/>
    </xf>
    <xf numFmtId="4" fontId="9" fillId="0" borderId="16" xfId="57" applyNumberFormat="1" applyFont="1" applyBorder="1" applyAlignment="1">
      <alignment vertical="center"/>
      <protection/>
    </xf>
    <xf numFmtId="4" fontId="0" fillId="0" borderId="0" xfId="57" applyNumberFormat="1" applyFont="1" applyAlignment="1">
      <alignment vertical="center"/>
      <protection/>
    </xf>
    <xf numFmtId="3" fontId="9" fillId="0" borderId="1" xfId="57" applyNumberFormat="1" applyFont="1" applyFill="1" applyBorder="1" applyAlignment="1">
      <alignment vertical="center"/>
      <protection/>
    </xf>
    <xf numFmtId="0" fontId="9" fillId="23" borderId="11" xfId="57" applyFont="1" applyFill="1" applyBorder="1" applyAlignment="1">
      <alignment vertical="center"/>
      <protection/>
    </xf>
    <xf numFmtId="4" fontId="9" fillId="0" borderId="11" xfId="57" applyNumberFormat="1" applyFont="1" applyFill="1" applyBorder="1" applyAlignment="1">
      <alignment vertical="center"/>
      <protection/>
    </xf>
    <xf numFmtId="4" fontId="9" fillId="0" borderId="17" xfId="57" applyNumberFormat="1" applyFont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4" fontId="0" fillId="0" borderId="0" xfId="57" applyNumberFormat="1" applyFont="1" applyBorder="1" applyAlignment="1">
      <alignment vertical="center"/>
      <protection/>
    </xf>
    <xf numFmtId="0" fontId="0" fillId="0" borderId="0" xfId="57" applyFill="1" applyAlignment="1">
      <alignment vertical="center"/>
      <protection/>
    </xf>
    <xf numFmtId="4" fontId="9" fillId="0" borderId="18" xfId="57" applyNumberFormat="1" applyFont="1" applyBorder="1" applyAlignment="1">
      <alignment horizontal="center" vertical="center"/>
      <protection/>
    </xf>
    <xf numFmtId="4" fontId="4" fillId="0" borderId="0" xfId="57" applyNumberFormat="1" applyFont="1" applyFill="1" applyAlignment="1">
      <alignment vertical="center"/>
      <protection/>
    </xf>
    <xf numFmtId="0" fontId="10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8" fillId="0" borderId="0" xfId="57" applyNumberFormat="1" applyFont="1" applyFill="1" applyAlignment="1">
      <alignment vertical="center"/>
      <protection/>
    </xf>
    <xf numFmtId="4" fontId="0" fillId="0" borderId="1" xfId="57" applyNumberFormat="1" applyFont="1" applyFill="1" applyBorder="1" applyAlignment="1">
      <alignment horizontal="right" vertical="center"/>
      <protection/>
    </xf>
    <xf numFmtId="4" fontId="9" fillId="0" borderId="11" xfId="57" applyNumberFormat="1" applyFont="1" applyFill="1" applyBorder="1" applyAlignment="1">
      <alignment horizontal="center" vertical="center"/>
      <protection/>
    </xf>
    <xf numFmtId="4" fontId="8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ill="1" applyBorder="1" applyAlignment="1">
      <alignment vertical="center"/>
      <protection/>
    </xf>
    <xf numFmtId="4" fontId="0" fillId="0" borderId="0" xfId="57" applyNumberFormat="1" applyFill="1" applyAlignment="1">
      <alignment vertical="center"/>
      <protection/>
    </xf>
    <xf numFmtId="4" fontId="9" fillId="0" borderId="19" xfId="57" applyNumberFormat="1" applyFont="1" applyFill="1" applyBorder="1" applyAlignment="1">
      <alignment horizontal="right" vertical="center"/>
      <protection/>
    </xf>
    <xf numFmtId="4" fontId="9" fillId="0" borderId="20" xfId="57" applyNumberFormat="1" applyFont="1" applyFill="1" applyBorder="1" applyAlignment="1">
      <alignment horizontal="center" vertical="center"/>
      <protection/>
    </xf>
    <xf numFmtId="4" fontId="0" fillId="0" borderId="21" xfId="57" applyNumberFormat="1" applyFont="1" applyFill="1" applyBorder="1" applyAlignment="1">
      <alignment vertical="center"/>
      <protection/>
    </xf>
    <xf numFmtId="4" fontId="9" fillId="0" borderId="21" xfId="57" applyNumberFormat="1" applyFont="1" applyFill="1" applyBorder="1" applyAlignment="1">
      <alignment vertical="center"/>
      <protection/>
    </xf>
    <xf numFmtId="3" fontId="9" fillId="0" borderId="22" xfId="57" applyNumberFormat="1" applyFont="1" applyFill="1" applyBorder="1" applyAlignment="1">
      <alignment horizontal="center" vertical="center"/>
      <protection/>
    </xf>
    <xf numFmtId="1" fontId="0" fillId="0" borderId="23" xfId="57" applyNumberFormat="1" applyFont="1" applyFill="1" applyBorder="1" applyAlignment="1">
      <alignment vertical="center"/>
      <protection/>
    </xf>
    <xf numFmtId="1" fontId="0" fillId="0" borderId="19" xfId="57" applyNumberFormat="1" applyFont="1" applyFill="1" applyBorder="1" applyAlignment="1">
      <alignment horizontal="left" vertical="center"/>
      <protection/>
    </xf>
    <xf numFmtId="4" fontId="0" fillId="0" borderId="19" xfId="57" applyNumberFormat="1" applyFont="1" applyFill="1" applyBorder="1" applyAlignment="1">
      <alignment horizontal="right" vertical="center"/>
      <protection/>
    </xf>
    <xf numFmtId="4" fontId="0" fillId="0" borderId="24" xfId="57" applyNumberFormat="1" applyFont="1" applyFill="1" applyBorder="1" applyAlignment="1">
      <alignment vertical="center"/>
      <protection/>
    </xf>
    <xf numFmtId="1" fontId="3" fillId="0" borderId="13" xfId="57" applyNumberFormat="1" applyFont="1" applyFill="1" applyBorder="1" applyAlignment="1">
      <alignment vertical="center"/>
      <protection/>
    </xf>
    <xf numFmtId="1" fontId="3" fillId="0" borderId="11" xfId="57" applyNumberFormat="1" applyFont="1" applyFill="1" applyBorder="1" applyAlignment="1">
      <alignment horizontal="center" vertical="center"/>
      <protection/>
    </xf>
    <xf numFmtId="3" fontId="3" fillId="0" borderId="11" xfId="57" applyNumberFormat="1" applyFont="1" applyFill="1" applyBorder="1" applyAlignment="1">
      <alignment horizontal="center" vertical="center"/>
      <protection/>
    </xf>
    <xf numFmtId="1" fontId="3" fillId="0" borderId="22" xfId="57" applyNumberFormat="1" applyFont="1" applyFill="1" applyBorder="1" applyAlignment="1">
      <alignment horizontal="center" vertical="center" wrapText="1"/>
      <protection/>
    </xf>
    <xf numFmtId="4" fontId="0" fillId="0" borderId="1" xfId="57" applyNumberFormat="1" applyFont="1" applyFill="1" applyBorder="1" applyAlignment="1">
      <alignment horizontal="right" vertical="center"/>
      <protection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0" fontId="7" fillId="0" borderId="0" xfId="57" applyFont="1" applyAlignment="1">
      <alignment vertical="center"/>
      <protection/>
    </xf>
    <xf numFmtId="4" fontId="7" fillId="0" borderId="0" xfId="57" applyNumberFormat="1" applyFont="1" applyAlignment="1">
      <alignment horizontal="right" vertical="center"/>
      <protection/>
    </xf>
    <xf numFmtId="0" fontId="0" fillId="0" borderId="0" xfId="57" applyFont="1" applyFill="1" applyAlignment="1">
      <alignment horizontal="center" vertical="center"/>
      <protection/>
    </xf>
    <xf numFmtId="1" fontId="9" fillId="0" borderId="0" xfId="57" applyNumberFormat="1" applyFont="1" applyFill="1" applyAlignment="1">
      <alignment horizontal="center" vertical="center"/>
      <protection/>
    </xf>
    <xf numFmtId="4" fontId="0" fillId="0" borderId="19" xfId="57" applyNumberFormat="1" applyFont="1" applyFill="1" applyBorder="1" applyAlignment="1">
      <alignment vertical="center"/>
      <protection/>
    </xf>
    <xf numFmtId="4" fontId="0" fillId="0" borderId="1" xfId="57" applyNumberFormat="1" applyFont="1" applyFill="1" applyBorder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9" fillId="0" borderId="0" xfId="57" applyFont="1" applyFill="1" applyAlignment="1">
      <alignment vertical="center"/>
      <protection/>
    </xf>
    <xf numFmtId="4" fontId="0" fillId="0" borderId="0" xfId="57" applyNumberFormat="1" applyFont="1" applyFill="1" applyAlignment="1">
      <alignment vertical="center"/>
      <protection/>
    </xf>
    <xf numFmtId="0" fontId="9" fillId="0" borderId="0" xfId="57" applyFont="1" applyAlignment="1">
      <alignment vertical="center"/>
      <protection/>
    </xf>
    <xf numFmtId="4" fontId="9" fillId="0" borderId="0" xfId="57" applyNumberFormat="1" applyFont="1" applyAlignment="1">
      <alignment vertical="center"/>
      <protection/>
    </xf>
    <xf numFmtId="1" fontId="9" fillId="0" borderId="16" xfId="57" applyNumberFormat="1" applyFont="1" applyBorder="1" applyAlignment="1">
      <alignment horizontal="center" vertical="center" wrapText="1"/>
      <protection/>
    </xf>
    <xf numFmtId="4" fontId="9" fillId="0" borderId="0" xfId="57" applyNumberFormat="1" applyFont="1" applyBorder="1" applyAlignment="1">
      <alignment vertical="center"/>
      <protection/>
    </xf>
    <xf numFmtId="0" fontId="9" fillId="0" borderId="0" xfId="57" applyFont="1" applyBorder="1" applyAlignment="1">
      <alignment vertical="center"/>
      <protection/>
    </xf>
    <xf numFmtId="0" fontId="0" fillId="0" borderId="1" xfId="0" applyNumberFormat="1" applyFont="1" applyFill="1" applyBorder="1" applyAlignment="1">
      <alignment vertical="center"/>
    </xf>
    <xf numFmtId="4" fontId="0" fillId="0" borderId="1" xfId="57" applyNumberFormat="1" applyFont="1" applyFill="1" applyBorder="1" applyAlignment="1">
      <alignment horizontal="right" vertical="center"/>
      <protection/>
    </xf>
    <xf numFmtId="3" fontId="0" fillId="0" borderId="1" xfId="57" applyNumberFormat="1" applyFont="1" applyFill="1" applyBorder="1" applyAlignment="1">
      <alignment horizontal="right" vertical="center"/>
      <protection/>
    </xf>
    <xf numFmtId="1" fontId="9" fillId="0" borderId="25" xfId="58" applyNumberFormat="1" applyFont="1" applyFill="1" applyBorder="1" applyAlignment="1">
      <alignment horizontal="center" vertical="center"/>
      <protection/>
    </xf>
    <xf numFmtId="1" fontId="9" fillId="0" borderId="25" xfId="57" applyNumberFormat="1" applyFont="1" applyFill="1" applyBorder="1" applyAlignment="1">
      <alignment horizontal="center" vertical="center"/>
      <protection/>
    </xf>
    <xf numFmtId="0" fontId="0" fillId="0" borderId="26" xfId="0" applyNumberFormat="1" applyFont="1" applyFill="1" applyBorder="1" applyAlignment="1">
      <alignment vertical="center"/>
    </xf>
    <xf numFmtId="4" fontId="9" fillId="0" borderId="26" xfId="57" applyNumberFormat="1" applyFont="1" applyFill="1" applyBorder="1" applyAlignment="1">
      <alignment horizontal="right" vertical="center"/>
      <protection/>
    </xf>
    <xf numFmtId="4" fontId="0" fillId="0" borderId="26" xfId="57" applyNumberFormat="1" applyFont="1" applyFill="1" applyBorder="1" applyAlignment="1">
      <alignment vertical="center"/>
      <protection/>
    </xf>
    <xf numFmtId="1" fontId="9" fillId="0" borderId="25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/>
    </xf>
    <xf numFmtId="1" fontId="9" fillId="0" borderId="27" xfId="57" applyNumberFormat="1" applyFont="1" applyFill="1" applyBorder="1" applyAlignment="1">
      <alignment horizontal="center" vertical="center"/>
      <protection/>
    </xf>
    <xf numFmtId="4" fontId="0" fillId="0" borderId="28" xfId="57" applyNumberFormat="1" applyFont="1" applyFill="1" applyBorder="1" applyAlignment="1">
      <alignment vertical="center"/>
      <protection/>
    </xf>
    <xf numFmtId="0" fontId="9" fillId="0" borderId="29" xfId="57" applyFont="1" applyFill="1" applyBorder="1" applyAlignment="1">
      <alignment vertical="center"/>
      <protection/>
    </xf>
    <xf numFmtId="0" fontId="9" fillId="0" borderId="30" xfId="57" applyFont="1" applyFill="1" applyBorder="1" applyAlignment="1">
      <alignment vertical="center"/>
      <protection/>
    </xf>
    <xf numFmtId="4" fontId="9" fillId="0" borderId="30" xfId="57" applyNumberFormat="1" applyFont="1" applyFill="1" applyBorder="1" applyAlignment="1">
      <alignment vertical="center"/>
      <protection/>
    </xf>
    <xf numFmtId="4" fontId="9" fillId="0" borderId="31" xfId="57" applyNumberFormat="1" applyFont="1" applyFill="1" applyBorder="1" applyAlignment="1">
      <alignment vertical="center"/>
      <protection/>
    </xf>
    <xf numFmtId="0" fontId="0" fillId="0" borderId="29" xfId="57" applyFont="1" applyFill="1" applyBorder="1" applyAlignment="1">
      <alignment horizontal="center" vertical="center" wrapText="1"/>
      <protection/>
    </xf>
    <xf numFmtId="0" fontId="0" fillId="0" borderId="30" xfId="58" applyFont="1" applyFill="1" applyBorder="1" applyAlignment="1">
      <alignment horizontal="center" vertical="center"/>
      <protection/>
    </xf>
    <xf numFmtId="4" fontId="0" fillId="0" borderId="30" xfId="57" applyNumberFormat="1" applyFont="1" applyFill="1" applyBorder="1" applyAlignment="1">
      <alignment horizontal="center" vertical="center"/>
      <protection/>
    </xf>
    <xf numFmtId="4" fontId="0" fillId="0" borderId="31" xfId="57" applyNumberFormat="1" applyFont="1" applyFill="1" applyBorder="1" applyAlignment="1">
      <alignment horizontal="center" vertical="center" wrapText="1"/>
      <protection/>
    </xf>
    <xf numFmtId="14" fontId="6" fillId="0" borderId="0" xfId="0" applyNumberFormat="1" applyFont="1" applyBorder="1" applyAlignment="1">
      <alignment horizontal="left" vertical="center"/>
    </xf>
    <xf numFmtId="2" fontId="10" fillId="0" borderId="0" xfId="57" applyNumberFormat="1" applyFont="1" applyFill="1" applyAlignment="1">
      <alignment horizontal="center" vertical="center"/>
      <protection/>
    </xf>
    <xf numFmtId="0" fontId="10" fillId="0" borderId="0" xfId="57" applyFont="1" applyAlignment="1">
      <alignment horizontal="center" vertical="center" wrapText="1"/>
      <protection/>
    </xf>
    <xf numFmtId="0" fontId="10" fillId="0" borderId="0" xfId="0" applyNumberFormat="1" applyFont="1" applyBorder="1" applyAlignment="1">
      <alignment horizontal="center" vertical="center" wrapText="1"/>
    </xf>
    <xf numFmtId="14" fontId="9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center" wrapText="1"/>
    </xf>
    <xf numFmtId="14" fontId="7" fillId="0" borderId="0" xfId="0" applyNumberFormat="1" applyFont="1" applyBorder="1" applyAlignment="1">
      <alignment horizontal="left" vertical="center"/>
    </xf>
    <xf numFmtId="14" fontId="8" fillId="0" borderId="0" xfId="0" applyNumberFormat="1" applyFont="1" applyBorder="1" applyAlignment="1">
      <alignment horizontal="left" vertical="center"/>
    </xf>
    <xf numFmtId="2" fontId="10" fillId="0" borderId="0" xfId="57" applyNumberFormat="1" applyFont="1" applyFill="1" applyAlignment="1">
      <alignment horizontal="center" vertical="center" wrapText="1"/>
      <protection/>
    </xf>
    <xf numFmtId="14" fontId="5" fillId="0" borderId="0" xfId="0" applyNumberFormat="1" applyFont="1" applyBorder="1" applyAlignment="1">
      <alignment horizontal="left" vertical="center"/>
    </xf>
    <xf numFmtId="0" fontId="10" fillId="0" borderId="0" xfId="58" applyFont="1" applyAlignment="1">
      <alignment horizontal="center" vertical="center" wrapText="1"/>
      <protection/>
    </xf>
    <xf numFmtId="0" fontId="4" fillId="0" borderId="0" xfId="0" applyNumberFormat="1" applyFont="1" applyBorder="1" applyAlignment="1">
      <alignment horizontal="center" vertical="center" wrapText="1"/>
    </xf>
    <xf numFmtId="0" fontId="7" fillId="0" borderId="0" xfId="58" applyFont="1" applyAlignment="1">
      <alignment horizontal="center" vertical="center" wrapText="1"/>
      <protection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adresabilitat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bir.CASS_IS.000\My%20Documents\Balneo_serv_05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neo_06"/>
      <sheetName val="Balneo_sem_I_06_c"/>
      <sheetName val="Balneo_sem_II_06_c"/>
      <sheetName val="Balneo_06_sem_I"/>
      <sheetName val="Balneo_06_sem_II"/>
      <sheetName val="Balneo_06_0"/>
      <sheetName val="Balneo_05_0"/>
    </sheetNames>
    <sheetDataSet>
      <sheetData sheetId="0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84817.7</v>
          </cell>
          <cell r="D2">
            <v>84330.2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385757</v>
          </cell>
          <cell r="D3">
            <v>381667.1</v>
          </cell>
        </row>
        <row r="4">
          <cell r="A4" t="str">
            <v>MEDFIZ SCM</v>
          </cell>
          <cell r="B4" t="str">
            <v>1407</v>
          </cell>
          <cell r="C4">
            <v>120718.1</v>
          </cell>
          <cell r="D4">
            <v>117940.7</v>
          </cell>
        </row>
        <row r="5">
          <cell r="A5" t="str">
            <v>Balneologie si Recuperare medicala</v>
          </cell>
          <cell r="B5" t="str">
            <v>1408</v>
          </cell>
          <cell r="C5">
            <v>234616.2</v>
          </cell>
          <cell r="D5">
            <v>232221.7</v>
          </cell>
        </row>
        <row r="6">
          <cell r="A6" t="str">
            <v>SAN FIZ</v>
          </cell>
          <cell r="B6" t="str">
            <v>1409</v>
          </cell>
          <cell r="C6">
            <v>23410.1</v>
          </cell>
          <cell r="D6">
            <v>23228.199999999997</v>
          </cell>
        </row>
        <row r="7">
          <cell r="A7" t="str">
            <v>Centrul Med. SF.PETRU SI PAVEL</v>
          </cell>
          <cell r="B7" t="str">
            <v>1411</v>
          </cell>
          <cell r="C7">
            <v>318304.1</v>
          </cell>
          <cell r="D7">
            <v>314995.9</v>
          </cell>
        </row>
        <row r="8">
          <cell r="A8" t="str">
            <v>Spitalul Orasenesc Hirlau</v>
          </cell>
          <cell r="B8" t="str">
            <v>1412</v>
          </cell>
          <cell r="C8">
            <v>97597.79999999999</v>
          </cell>
          <cell r="D8">
            <v>88637.79999999999</v>
          </cell>
        </row>
        <row r="9">
          <cell r="A9" t="str">
            <v>Spitalul Municipal Pascani</v>
          </cell>
          <cell r="B9" t="str">
            <v>1413</v>
          </cell>
          <cell r="C9">
            <v>73549.20000000001</v>
          </cell>
          <cell r="D9">
            <v>70987.4</v>
          </cell>
        </row>
        <row r="10">
          <cell r="A10" t="str">
            <v>Spitalul Sf.Spiridon</v>
          </cell>
          <cell r="B10" t="str">
            <v>1414</v>
          </cell>
          <cell r="C10">
            <v>698122.3</v>
          </cell>
          <cell r="D10">
            <v>660095.6</v>
          </cell>
        </row>
        <row r="11">
          <cell r="A11" t="str">
            <v>AMITIE VITAL SCM</v>
          </cell>
          <cell r="B11" t="str">
            <v>1432</v>
          </cell>
          <cell r="C11">
            <v>80555.4</v>
          </cell>
          <cell r="D11">
            <v>79565.6</v>
          </cell>
        </row>
        <row r="12">
          <cell r="A12" t="str">
            <v>Centrul Medical COPOU</v>
          </cell>
          <cell r="B12" t="str">
            <v>1494</v>
          </cell>
          <cell r="C12">
            <v>1475.1</v>
          </cell>
          <cell r="D12">
            <v>1475.1</v>
          </cell>
        </row>
        <row r="13">
          <cell r="A13" t="str">
            <v>CHIRIEAC RODICA MARIETA</v>
          </cell>
          <cell r="B13" t="str">
            <v>1501</v>
          </cell>
          <cell r="C13">
            <v>45516.2</v>
          </cell>
          <cell r="D13">
            <v>44563.600000000006</v>
          </cell>
        </row>
        <row r="14">
          <cell r="A14" t="str">
            <v>BALNEOSAN SRL</v>
          </cell>
          <cell r="B14" t="str">
            <v>1517</v>
          </cell>
          <cell r="C14">
            <v>91708.7</v>
          </cell>
          <cell r="D14">
            <v>87698.5</v>
          </cell>
        </row>
        <row r="15">
          <cell r="A15" t="str">
            <v>CMA RECUPERARE "NICOLINA"</v>
          </cell>
          <cell r="B15" t="str">
            <v>1585</v>
          </cell>
          <cell r="C15">
            <v>1325540.8</v>
          </cell>
          <cell r="D15">
            <v>1260678.2000000002</v>
          </cell>
        </row>
        <row r="16">
          <cell r="A16" t="str">
            <v>FIZIOMEDICA SRL</v>
          </cell>
          <cell r="B16" t="str">
            <v>1664</v>
          </cell>
          <cell r="C16">
            <v>77737.1</v>
          </cell>
          <cell r="D16">
            <v>75396.29999999999</v>
          </cell>
        </row>
        <row r="17">
          <cell r="A17" t="str">
            <v>ANCUTA CODRINA IRENA MIHAELA</v>
          </cell>
          <cell r="B17" t="str">
            <v>1665</v>
          </cell>
          <cell r="C17">
            <v>33422.4</v>
          </cell>
          <cell r="D17">
            <v>32345.8</v>
          </cell>
        </row>
        <row r="18">
          <cell r="A18" t="str">
            <v>ANALDA SRL (iul-dec*2)</v>
          </cell>
          <cell r="B18" t="str">
            <v>1822</v>
          </cell>
          <cell r="C18">
            <v>248301</v>
          </cell>
          <cell r="D18">
            <v>238857.8</v>
          </cell>
        </row>
      </sheetData>
      <sheetData sheetId="1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41904.2</v>
          </cell>
          <cell r="D2">
            <v>41904.2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203666.1</v>
          </cell>
          <cell r="D3">
            <v>201930</v>
          </cell>
        </row>
        <row r="4">
          <cell r="A4" t="str">
            <v>MEDFIZ SCM</v>
          </cell>
          <cell r="B4" t="str">
            <v>1407</v>
          </cell>
          <cell r="C4">
            <v>58232.4</v>
          </cell>
          <cell r="D4">
            <v>57580</v>
          </cell>
        </row>
        <row r="5">
          <cell r="A5" t="str">
            <v>Balneologie si Recuperare medicala</v>
          </cell>
          <cell r="B5" t="str">
            <v>1408</v>
          </cell>
          <cell r="C5">
            <v>116137.3</v>
          </cell>
          <cell r="D5">
            <v>115441.5</v>
          </cell>
        </row>
        <row r="6">
          <cell r="A6" t="str">
            <v>SAN FIZ</v>
          </cell>
          <cell r="B6" t="str">
            <v>1409</v>
          </cell>
          <cell r="C6">
            <v>12581.4</v>
          </cell>
          <cell r="D6">
            <v>12581.4</v>
          </cell>
        </row>
        <row r="7">
          <cell r="A7" t="str">
            <v>Centrul Med. SF.PETRU SI PAVEL</v>
          </cell>
          <cell r="B7" t="str">
            <v>1411</v>
          </cell>
          <cell r="C7">
            <v>198014</v>
          </cell>
          <cell r="D7">
            <v>197072.6</v>
          </cell>
        </row>
        <row r="8">
          <cell r="A8" t="str">
            <v>Spitalul Orasenesc Hirlau</v>
          </cell>
          <cell r="B8" t="str">
            <v>1412</v>
          </cell>
          <cell r="C8">
            <v>57795.1</v>
          </cell>
          <cell r="D8">
            <v>49861.1</v>
          </cell>
        </row>
        <row r="9">
          <cell r="A9" t="str">
            <v>Spitalul Municipal Pascani</v>
          </cell>
          <cell r="B9" t="str">
            <v>1413</v>
          </cell>
          <cell r="C9">
            <v>33235.8</v>
          </cell>
          <cell r="D9">
            <v>32924.7</v>
          </cell>
        </row>
        <row r="10">
          <cell r="A10" t="str">
            <v>Spitalul Sf.Spiridon</v>
          </cell>
          <cell r="B10" t="str">
            <v>1414</v>
          </cell>
          <cell r="C10">
            <v>378517.6</v>
          </cell>
          <cell r="D10">
            <v>362399</v>
          </cell>
        </row>
        <row r="11">
          <cell r="A11" t="str">
            <v>AMITIE VITAL SCM</v>
          </cell>
          <cell r="B11" t="str">
            <v>1432</v>
          </cell>
          <cell r="C11">
            <v>42600.2</v>
          </cell>
          <cell r="D11">
            <v>42386</v>
          </cell>
        </row>
        <row r="12">
          <cell r="A12" t="str">
            <v>Centrul Medical COPOU</v>
          </cell>
          <cell r="B12" t="str">
            <v>1494</v>
          </cell>
          <cell r="C12">
            <v>1041</v>
          </cell>
          <cell r="D12">
            <v>1041</v>
          </cell>
        </row>
        <row r="13">
          <cell r="A13" t="str">
            <v>CHIRIEAC RODICA MARIETA</v>
          </cell>
          <cell r="B13" t="str">
            <v>1501</v>
          </cell>
          <cell r="C13">
            <v>24896.5</v>
          </cell>
          <cell r="D13">
            <v>24641.4</v>
          </cell>
        </row>
        <row r="14">
          <cell r="A14" t="str">
            <v>BALNEOSAN SRL</v>
          </cell>
          <cell r="B14" t="str">
            <v>1517</v>
          </cell>
          <cell r="C14">
            <v>42547.7</v>
          </cell>
          <cell r="D14">
            <v>41410.7</v>
          </cell>
        </row>
        <row r="15">
          <cell r="A15" t="str">
            <v>CMA RECUPERARE "NICOLINA"</v>
          </cell>
          <cell r="B15" t="str">
            <v>1585</v>
          </cell>
          <cell r="C15">
            <v>649540.3</v>
          </cell>
          <cell r="D15">
            <v>616449.9</v>
          </cell>
        </row>
        <row r="16">
          <cell r="A16" t="str">
            <v>FIZIOMEDICA SRL</v>
          </cell>
          <cell r="B16" t="str">
            <v>1664</v>
          </cell>
          <cell r="C16">
            <v>37975.6</v>
          </cell>
          <cell r="D16">
            <v>36912.7</v>
          </cell>
        </row>
        <row r="17">
          <cell r="A17" t="str">
            <v>ANCUTA CODRINA IRENA MIHAELA</v>
          </cell>
          <cell r="B17" t="str">
            <v>1665</v>
          </cell>
          <cell r="C17">
            <v>17962</v>
          </cell>
          <cell r="D17">
            <v>17805.1</v>
          </cell>
        </row>
        <row r="18">
          <cell r="A18" t="str">
            <v>ANALDA SRL (mai-iun)</v>
          </cell>
          <cell r="B18" t="str">
            <v>1822</v>
          </cell>
          <cell r="C18">
            <v>39820.9</v>
          </cell>
          <cell r="D18">
            <v>39490.2</v>
          </cell>
        </row>
        <row r="19">
          <cell r="A19" t="str">
            <v>Cabinet medical Stefania SRL (mai-iun)</v>
          </cell>
          <cell r="B19" t="str">
            <v>1824</v>
          </cell>
          <cell r="C19">
            <v>2731.9</v>
          </cell>
          <cell r="D19">
            <v>2698.4</v>
          </cell>
        </row>
      </sheetData>
      <sheetData sheetId="2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42913.5</v>
          </cell>
          <cell r="D2">
            <v>42426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182090.9</v>
          </cell>
          <cell r="D3">
            <v>179737.1</v>
          </cell>
        </row>
        <row r="4">
          <cell r="A4" t="str">
            <v>MEDFIZ SCM</v>
          </cell>
          <cell r="B4" t="str">
            <v>1407</v>
          </cell>
          <cell r="C4">
            <v>62485.7</v>
          </cell>
          <cell r="D4">
            <v>60360.7</v>
          </cell>
        </row>
        <row r="5">
          <cell r="A5" t="str">
            <v>Balneologie si Recuperare medicala</v>
          </cell>
          <cell r="B5" t="str">
            <v>1408</v>
          </cell>
          <cell r="C5">
            <v>118478.9</v>
          </cell>
          <cell r="D5">
            <v>116780.2</v>
          </cell>
        </row>
        <row r="6">
          <cell r="A6" t="str">
            <v>SAN FIZ</v>
          </cell>
          <cell r="B6" t="str">
            <v>1409</v>
          </cell>
          <cell r="C6">
            <v>10828.7</v>
          </cell>
          <cell r="D6">
            <v>10646.8</v>
          </cell>
        </row>
        <row r="7">
          <cell r="A7" t="str">
            <v>Centrul Med. SF.PETRU SI PAVEL</v>
          </cell>
          <cell r="B7" t="str">
            <v>1411</v>
          </cell>
          <cell r="C7">
            <v>120290.1</v>
          </cell>
          <cell r="D7">
            <v>117923.3</v>
          </cell>
        </row>
        <row r="8">
          <cell r="A8" t="str">
            <v>Spitalul Orasenesc Hirlau</v>
          </cell>
          <cell r="B8" t="str">
            <v>1412</v>
          </cell>
          <cell r="C8">
            <v>39802.7</v>
          </cell>
          <cell r="D8">
            <v>38776.7</v>
          </cell>
        </row>
        <row r="9">
          <cell r="A9" t="str">
            <v>Spitalul Municipal Pascani</v>
          </cell>
          <cell r="B9" t="str">
            <v>1413</v>
          </cell>
          <cell r="C9">
            <v>40313.4</v>
          </cell>
          <cell r="D9">
            <v>38062.7</v>
          </cell>
        </row>
        <row r="10">
          <cell r="A10" t="str">
            <v>Spitalul Sf.Spiridon</v>
          </cell>
          <cell r="B10" t="str">
            <v>1414</v>
          </cell>
          <cell r="C10">
            <v>319604.7</v>
          </cell>
          <cell r="D10">
            <v>297696.6</v>
          </cell>
        </row>
        <row r="11">
          <cell r="A11" t="str">
            <v>AMITIE VITAL SCM</v>
          </cell>
          <cell r="B11" t="str">
            <v>1432</v>
          </cell>
          <cell r="C11">
            <v>37955.2</v>
          </cell>
          <cell r="D11">
            <v>37179.6</v>
          </cell>
        </row>
        <row r="12">
          <cell r="A12" t="str">
            <v>Centrul Medical COPOU</v>
          </cell>
          <cell r="B12" t="str">
            <v>1494</v>
          </cell>
          <cell r="C12">
            <v>434.1</v>
          </cell>
          <cell r="D12">
            <v>434.1</v>
          </cell>
        </row>
        <row r="13">
          <cell r="A13" t="str">
            <v>CHIRIEAC RODICA MARIETA</v>
          </cell>
          <cell r="B13" t="str">
            <v>1501</v>
          </cell>
          <cell r="C13">
            <v>20619.7</v>
          </cell>
          <cell r="D13">
            <v>19922.2</v>
          </cell>
        </row>
        <row r="14">
          <cell r="A14" t="str">
            <v>BALNEOSAN SRL</v>
          </cell>
          <cell r="B14" t="str">
            <v>1517</v>
          </cell>
          <cell r="C14">
            <v>49161</v>
          </cell>
          <cell r="D14">
            <v>46287.8</v>
          </cell>
        </row>
        <row r="15">
          <cell r="A15" t="str">
            <v>CMA RECUPERARE "NICOLINA"</v>
          </cell>
          <cell r="B15" t="str">
            <v>1585</v>
          </cell>
          <cell r="C15">
            <v>676000.5</v>
          </cell>
          <cell r="D15">
            <v>644228.3</v>
          </cell>
        </row>
        <row r="16">
          <cell r="A16" t="str">
            <v>FIZIOMEDICA SRL</v>
          </cell>
          <cell r="B16" t="str">
            <v>1664</v>
          </cell>
          <cell r="C16">
            <v>39761.5</v>
          </cell>
          <cell r="D16">
            <v>38483.6</v>
          </cell>
        </row>
        <row r="17">
          <cell r="A17" t="str">
            <v>ANCUTA CODRINA IRENA MIHAELA</v>
          </cell>
          <cell r="B17" t="str">
            <v>1665</v>
          </cell>
          <cell r="C17">
            <v>15460.4</v>
          </cell>
          <cell r="D17">
            <v>14540.7</v>
          </cell>
        </row>
        <row r="18">
          <cell r="A18" t="str">
            <v>ANALDA SRL</v>
          </cell>
          <cell r="B18" t="str">
            <v>1822</v>
          </cell>
          <cell r="C18">
            <v>124150.5</v>
          </cell>
          <cell r="D18">
            <v>119428.9</v>
          </cell>
        </row>
        <row r="19">
          <cell r="A19" t="str">
            <v>Cabinet medical Stefania SRL</v>
          </cell>
          <cell r="B19" t="str">
            <v>1824</v>
          </cell>
          <cell r="C19">
            <v>9921.6</v>
          </cell>
          <cell r="D19">
            <v>9503.5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tabSelected="1" zoomScalePageLayoutView="0" workbookViewId="0" topLeftCell="A1">
      <selection activeCell="A26" sqref="A26:IV28"/>
    </sheetView>
  </sheetViews>
  <sheetFormatPr defaultColWidth="9.140625" defaultRowHeight="12.75"/>
  <cols>
    <col min="1" max="1" width="3.57421875" style="4" customWidth="1"/>
    <col min="2" max="2" width="43.57421875" style="26" customWidth="1"/>
    <col min="3" max="3" width="20.28125" style="27" customWidth="1"/>
    <col min="4" max="4" width="18.421875" style="66" customWidth="1"/>
    <col min="5" max="16384" width="9.140625" style="4" customWidth="1"/>
  </cols>
  <sheetData>
    <row r="1" spans="1:4" s="30" customFormat="1" ht="15" customHeight="1">
      <c r="A1" s="127" t="s">
        <v>16</v>
      </c>
      <c r="B1" s="127"/>
      <c r="C1" s="127"/>
      <c r="D1" s="127"/>
    </row>
    <row r="2" spans="2:4" s="30" customFormat="1" ht="15" customHeight="1">
      <c r="B2" s="31"/>
      <c r="C2" s="33"/>
      <c r="D2" s="58"/>
    </row>
    <row r="3" spans="1:4" s="30" customFormat="1" ht="15" customHeight="1">
      <c r="A3" s="34"/>
      <c r="B3" s="35"/>
      <c r="C3" s="33"/>
      <c r="D3" s="59" t="s">
        <v>5</v>
      </c>
    </row>
    <row r="4" spans="1:4" ht="16.5">
      <c r="A4" s="125"/>
      <c r="B4" s="126"/>
      <c r="C4" s="3"/>
      <c r="D4" s="60"/>
    </row>
    <row r="5" spans="1:4" ht="17.25" thickBot="1">
      <c r="A5" s="5"/>
      <c r="B5" s="6" t="s">
        <v>32</v>
      </c>
      <c r="C5" s="3"/>
      <c r="D5" s="61"/>
    </row>
    <row r="6" spans="1:4" s="8" customFormat="1" ht="39">
      <c r="A6" s="38" t="s">
        <v>0</v>
      </c>
      <c r="B6" s="39" t="s">
        <v>1</v>
      </c>
      <c r="C6" s="37" t="s">
        <v>30</v>
      </c>
      <c r="D6" s="68" t="s">
        <v>2</v>
      </c>
    </row>
    <row r="7" spans="1:4" s="29" customFormat="1" ht="32.25" customHeight="1" thickBot="1">
      <c r="A7" s="76">
        <v>0</v>
      </c>
      <c r="B7" s="77">
        <v>1</v>
      </c>
      <c r="C7" s="78">
        <v>2</v>
      </c>
      <c r="D7" s="79" t="s">
        <v>7</v>
      </c>
    </row>
    <row r="8" spans="1:7" s="9" customFormat="1" ht="15.75" customHeight="1">
      <c r="A8" s="72">
        <v>1</v>
      </c>
      <c r="B8" s="73" t="s">
        <v>21</v>
      </c>
      <c r="C8" s="74">
        <v>98</v>
      </c>
      <c r="D8" s="75">
        <f aca="true" t="shared" si="0" ref="D8:D16">ROUND(C8/C$17*C$18,2)</f>
        <v>2699.28</v>
      </c>
      <c r="E8" s="20"/>
      <c r="F8" s="20"/>
      <c r="G8" s="20"/>
    </row>
    <row r="9" spans="1:7" s="9" customFormat="1" ht="42" customHeight="1">
      <c r="A9" s="10">
        <f>A8+1</f>
        <v>2</v>
      </c>
      <c r="B9" s="11" t="s">
        <v>13</v>
      </c>
      <c r="C9" s="80">
        <f>118-15+13</f>
        <v>116</v>
      </c>
      <c r="D9" s="69">
        <f>ROUND(C9/C$17*C$18,2)</f>
        <v>3195.06</v>
      </c>
      <c r="E9" s="20"/>
      <c r="F9" s="20"/>
      <c r="G9" s="20"/>
    </row>
    <row r="10" spans="1:7" s="8" customFormat="1" ht="12.75">
      <c r="A10" s="10">
        <f aca="true" t="shared" si="1" ref="A10:A16">A9+1</f>
        <v>3</v>
      </c>
      <c r="B10" s="12" t="s">
        <v>23</v>
      </c>
      <c r="C10" s="80">
        <f>197+120</f>
        <v>317</v>
      </c>
      <c r="D10" s="69">
        <f>ROUND(C10/C$17*C$18,2)</f>
        <v>8731.33</v>
      </c>
      <c r="E10" s="55"/>
      <c r="F10" s="55"/>
      <c r="G10" s="55"/>
    </row>
    <row r="11" spans="1:7" s="8" customFormat="1" ht="12.75">
      <c r="A11" s="10">
        <f t="shared" si="1"/>
        <v>4</v>
      </c>
      <c r="B11" s="12" t="s">
        <v>28</v>
      </c>
      <c r="C11" s="99">
        <v>163.5</v>
      </c>
      <c r="D11" s="69">
        <f t="shared" si="0"/>
        <v>4503.38</v>
      </c>
      <c r="E11" s="55"/>
      <c r="F11" s="55"/>
      <c r="G11" s="55"/>
    </row>
    <row r="12" spans="1:7" s="9" customFormat="1" ht="15.75" customHeight="1">
      <c r="A12" s="10">
        <f t="shared" si="1"/>
        <v>5</v>
      </c>
      <c r="B12" s="11" t="s">
        <v>31</v>
      </c>
      <c r="C12" s="99">
        <v>75</v>
      </c>
      <c r="D12" s="69">
        <f t="shared" si="0"/>
        <v>2065.77</v>
      </c>
      <c r="E12" s="20"/>
      <c r="F12" s="20"/>
      <c r="G12" s="20"/>
    </row>
    <row r="13" spans="1:7" s="8" customFormat="1" ht="12.75">
      <c r="A13" s="10">
        <f t="shared" si="1"/>
        <v>6</v>
      </c>
      <c r="B13" s="107" t="s">
        <v>26</v>
      </c>
      <c r="C13" s="99">
        <v>105</v>
      </c>
      <c r="D13" s="69">
        <f>ROUND(C13/C$17*C$18,2)</f>
        <v>2892.08</v>
      </c>
      <c r="E13" s="55"/>
      <c r="F13" s="55"/>
      <c r="G13" s="55"/>
    </row>
    <row r="14" spans="1:7" s="97" customFormat="1" ht="12.75">
      <c r="A14" s="10">
        <f t="shared" si="1"/>
        <v>7</v>
      </c>
      <c r="B14" s="98" t="s">
        <v>29</v>
      </c>
      <c r="C14" s="80">
        <v>115</v>
      </c>
      <c r="D14" s="69">
        <f t="shared" si="0"/>
        <v>3167.52</v>
      </c>
      <c r="E14" s="96"/>
      <c r="F14" s="96"/>
      <c r="G14" s="96"/>
    </row>
    <row r="15" spans="1:7" s="8" customFormat="1" ht="12.75">
      <c r="A15" s="10">
        <f t="shared" si="1"/>
        <v>8</v>
      </c>
      <c r="B15" s="28" t="s">
        <v>27</v>
      </c>
      <c r="C15" s="62">
        <v>98</v>
      </c>
      <c r="D15" s="69">
        <f t="shared" si="0"/>
        <v>2699.28</v>
      </c>
      <c r="E15" s="55"/>
      <c r="F15" s="55"/>
      <c r="G15" s="55"/>
    </row>
    <row r="16" spans="1:7" s="8" customFormat="1" ht="12.75">
      <c r="A16" s="10">
        <f t="shared" si="1"/>
        <v>9</v>
      </c>
      <c r="B16" s="28" t="s">
        <v>24</v>
      </c>
      <c r="C16" s="62">
        <v>113</v>
      </c>
      <c r="D16" s="69">
        <f t="shared" si="0"/>
        <v>3112.43</v>
      </c>
      <c r="E16" s="55"/>
      <c r="F16" s="55"/>
      <c r="G16" s="55"/>
    </row>
    <row r="17" spans="1:4" s="14" customFormat="1" ht="12.75">
      <c r="A17" s="13"/>
      <c r="B17" s="15" t="s">
        <v>3</v>
      </c>
      <c r="C17" s="2">
        <f>SUM(C8:C16)</f>
        <v>1200.5</v>
      </c>
      <c r="D17" s="2">
        <f>SUM(D8:D16)</f>
        <v>33066.13</v>
      </c>
    </row>
    <row r="18" spans="1:4" s="14" customFormat="1" ht="12.75">
      <c r="A18" s="13"/>
      <c r="B18" s="16" t="s">
        <v>12</v>
      </c>
      <c r="C18" s="2">
        <f>C20*0.9-0.01</f>
        <v>33066.125</v>
      </c>
      <c r="D18" s="70"/>
    </row>
    <row r="19" spans="1:4" s="14" customFormat="1" ht="12.75">
      <c r="A19" s="13"/>
      <c r="B19" s="16"/>
      <c r="C19" s="17"/>
      <c r="D19" s="69"/>
    </row>
    <row r="20" spans="1:4" s="14" customFormat="1" ht="13.5" thickBot="1">
      <c r="A20" s="18"/>
      <c r="B20" s="1" t="s">
        <v>14</v>
      </c>
      <c r="C20" s="63">
        <v>36740.15</v>
      </c>
      <c r="D20" s="71"/>
    </row>
    <row r="21" spans="2:4" s="14" customFormat="1" ht="12.75">
      <c r="B21" s="19"/>
      <c r="C21" s="20" t="s">
        <v>22</v>
      </c>
      <c r="D21" s="21"/>
    </row>
    <row r="22" spans="2:4" s="14" customFormat="1" ht="12.75">
      <c r="B22" s="19" t="s">
        <v>4</v>
      </c>
      <c r="C22" s="20">
        <f>ROUND(C18/C17,2)</f>
        <v>27.54</v>
      </c>
      <c r="D22" s="21"/>
    </row>
    <row r="23" spans="2:4" s="14" customFormat="1" ht="12.75">
      <c r="B23" s="19"/>
      <c r="C23" s="20"/>
      <c r="D23" s="21"/>
    </row>
    <row r="24" spans="2:4" s="14" customFormat="1" ht="12.75">
      <c r="B24" s="19"/>
      <c r="C24" s="20"/>
      <c r="D24" s="21"/>
    </row>
    <row r="25" spans="2:4" s="14" customFormat="1" ht="12.75">
      <c r="B25" s="19"/>
      <c r="C25" s="20"/>
      <c r="D25" s="21"/>
    </row>
    <row r="26" spans="1:4" ht="16.5">
      <c r="A26" s="5"/>
      <c r="B26" s="22"/>
      <c r="C26" s="23"/>
      <c r="D26" s="64"/>
    </row>
    <row r="27" spans="1:4" ht="16.5">
      <c r="A27" s="5"/>
      <c r="B27" s="22"/>
      <c r="C27" s="23"/>
      <c r="D27" s="64"/>
    </row>
    <row r="28" spans="2:4" ht="12.75">
      <c r="B28" s="24"/>
      <c r="C28" s="25"/>
      <c r="D28" s="65"/>
    </row>
    <row r="29" spans="2:4" ht="12.75">
      <c r="B29" s="24"/>
      <c r="C29" s="25"/>
      <c r="D29" s="65"/>
    </row>
    <row r="30" spans="2:4" ht="12.75">
      <c r="B30" s="24"/>
      <c r="C30" s="25"/>
      <c r="D30" s="65"/>
    </row>
  </sheetData>
  <sheetProtection/>
  <mergeCells count="2">
    <mergeCell ref="A4:B4"/>
    <mergeCell ref="A1:D1"/>
  </mergeCells>
  <printOptions horizontalCentered="1" verticalCentered="1"/>
  <pageMargins left="0.6692913385826772" right="0.35433070866141736" top="0.3937007874015748" bottom="0.1968503937007874" header="0.31496062992125984" footer="0.11811023622047245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showGridLines="0" zoomScalePageLayoutView="0" workbookViewId="0" topLeftCell="A1">
      <selection activeCell="A22" sqref="A22:IV28"/>
    </sheetView>
  </sheetViews>
  <sheetFormatPr defaultColWidth="9.140625" defaultRowHeight="12.75"/>
  <cols>
    <col min="1" max="1" width="3.57421875" style="4" customWidth="1"/>
    <col min="2" max="2" width="48.00390625" style="56" customWidth="1"/>
    <col min="3" max="3" width="13.57421875" style="56" customWidth="1"/>
    <col min="4" max="4" width="18.8515625" style="4" customWidth="1"/>
    <col min="5" max="16384" width="9.140625" style="4" customWidth="1"/>
  </cols>
  <sheetData>
    <row r="1" spans="1:4" s="30" customFormat="1" ht="15" customHeight="1">
      <c r="A1" s="119" t="s">
        <v>19</v>
      </c>
      <c r="B1" s="119"/>
      <c r="C1" s="119"/>
      <c r="D1" s="119"/>
    </row>
    <row r="2" spans="2:3" s="30" customFormat="1" ht="15" customHeight="1">
      <c r="B2" s="40"/>
      <c r="C2" s="40"/>
    </row>
    <row r="3" spans="1:4" s="30" customFormat="1" ht="15" customHeight="1">
      <c r="A3" s="34"/>
      <c r="B3" s="35"/>
      <c r="C3" s="40"/>
      <c r="D3" s="36" t="s">
        <v>6</v>
      </c>
    </row>
    <row r="4" spans="1:4" s="43" customFormat="1" ht="15" customHeight="1">
      <c r="A4" s="128"/>
      <c r="B4" s="118"/>
      <c r="C4" s="41"/>
      <c r="D4" s="42"/>
    </row>
    <row r="5" spans="2:3" s="43" customFormat="1" ht="15" customHeight="1" thickBot="1">
      <c r="B5" s="6" t="str">
        <f>evaluare!B5</f>
        <v>29/04/2021</v>
      </c>
      <c r="C5" s="6"/>
    </row>
    <row r="6" spans="1:4" s="14" customFormat="1" ht="39">
      <c r="A6" s="38" t="s">
        <v>0</v>
      </c>
      <c r="B6" s="39" t="s">
        <v>1</v>
      </c>
      <c r="C6" s="37" t="s">
        <v>30</v>
      </c>
      <c r="D6" s="57" t="s">
        <v>17</v>
      </c>
    </row>
    <row r="7" spans="1:4" s="46" customFormat="1" ht="26.25">
      <c r="A7" s="44">
        <v>0</v>
      </c>
      <c r="B7" s="45">
        <v>1</v>
      </c>
      <c r="C7" s="45">
        <v>2</v>
      </c>
      <c r="D7" s="95" t="s">
        <v>18</v>
      </c>
    </row>
    <row r="8" spans="1:4" s="46" customFormat="1" ht="12.75">
      <c r="A8" s="72">
        <v>1</v>
      </c>
      <c r="B8" s="11" t="s">
        <v>20</v>
      </c>
      <c r="C8" s="47">
        <v>0</v>
      </c>
      <c r="D8" s="48">
        <f aca="true" t="shared" si="0" ref="D8:D16">ROUND(C8/C$17*C$18,2)</f>
        <v>0</v>
      </c>
    </row>
    <row r="9" spans="1:4" s="46" customFormat="1" ht="12.75">
      <c r="A9" s="10">
        <f>A8+1</f>
        <v>2</v>
      </c>
      <c r="B9" s="11" t="s">
        <v>13</v>
      </c>
      <c r="C9" s="47">
        <v>30</v>
      </c>
      <c r="D9" s="48">
        <f t="shared" si="0"/>
        <v>1837.01</v>
      </c>
    </row>
    <row r="10" spans="1:4" s="14" customFormat="1" ht="12.75">
      <c r="A10" s="10">
        <f aca="true" t="shared" si="1" ref="A10:A16">A9+1</f>
        <v>3</v>
      </c>
      <c r="B10" s="98" t="s">
        <v>23</v>
      </c>
      <c r="C10" s="47">
        <v>30</v>
      </c>
      <c r="D10" s="48">
        <f t="shared" si="0"/>
        <v>1837.01</v>
      </c>
    </row>
    <row r="11" spans="1:4" s="14" customFormat="1" ht="12.75">
      <c r="A11" s="10">
        <f t="shared" si="1"/>
        <v>4</v>
      </c>
      <c r="B11" s="12" t="s">
        <v>28</v>
      </c>
      <c r="C11" s="100">
        <v>0</v>
      </c>
      <c r="D11" s="48">
        <f t="shared" si="0"/>
        <v>0</v>
      </c>
    </row>
    <row r="12" spans="1:4" s="46" customFormat="1" ht="12.75">
      <c r="A12" s="10">
        <f t="shared" si="1"/>
        <v>5</v>
      </c>
      <c r="B12" s="11" t="s">
        <v>31</v>
      </c>
      <c r="C12" s="47">
        <v>0</v>
      </c>
      <c r="D12" s="48">
        <f t="shared" si="0"/>
        <v>0</v>
      </c>
    </row>
    <row r="13" spans="1:4" s="14" customFormat="1" ht="12.75">
      <c r="A13" s="10">
        <f t="shared" si="1"/>
        <v>6</v>
      </c>
      <c r="B13" s="107" t="s">
        <v>26</v>
      </c>
      <c r="C13" s="47">
        <v>0</v>
      </c>
      <c r="D13" s="48">
        <f t="shared" si="0"/>
        <v>0</v>
      </c>
    </row>
    <row r="14" spans="1:4" s="14" customFormat="1" ht="12.75">
      <c r="A14" s="10">
        <f t="shared" si="1"/>
        <v>7</v>
      </c>
      <c r="B14" s="98" t="s">
        <v>29</v>
      </c>
      <c r="C14" s="47">
        <v>0</v>
      </c>
      <c r="D14" s="48">
        <f t="shared" si="0"/>
        <v>0</v>
      </c>
    </row>
    <row r="15" spans="1:4" s="14" customFormat="1" ht="12.75">
      <c r="A15" s="10">
        <f t="shared" si="1"/>
        <v>8</v>
      </c>
      <c r="B15" s="28" t="s">
        <v>27</v>
      </c>
      <c r="C15" s="47">
        <v>0</v>
      </c>
      <c r="D15" s="48">
        <f t="shared" si="0"/>
        <v>0</v>
      </c>
    </row>
    <row r="16" spans="1:4" s="14" customFormat="1" ht="12.75">
      <c r="A16" s="10">
        <f t="shared" si="1"/>
        <v>9</v>
      </c>
      <c r="B16" s="12" t="s">
        <v>24</v>
      </c>
      <c r="C16" s="47">
        <v>0</v>
      </c>
      <c r="D16" s="48">
        <f t="shared" si="0"/>
        <v>0</v>
      </c>
    </row>
    <row r="17" spans="1:4" s="14" customFormat="1" ht="12.75">
      <c r="A17" s="13"/>
      <c r="B17" s="15" t="s">
        <v>3</v>
      </c>
      <c r="C17" s="50">
        <f>SUM(C8:C16)</f>
        <v>60</v>
      </c>
      <c r="D17" s="17">
        <f>SUM(D8:D16)</f>
        <v>3674.02</v>
      </c>
    </row>
    <row r="18" spans="1:4" s="14" customFormat="1" ht="13.5" thickBot="1">
      <c r="A18" s="18"/>
      <c r="B18" s="51" t="s">
        <v>9</v>
      </c>
      <c r="C18" s="52">
        <f>evaluare!C20*0.1</f>
        <v>3674.0150000000003</v>
      </c>
      <c r="D18" s="53"/>
    </row>
    <row r="19" spans="2:4" s="14" customFormat="1" ht="12.75">
      <c r="B19" s="54"/>
      <c r="C19" s="54"/>
      <c r="D19" s="8"/>
    </row>
    <row r="20" spans="2:4" s="14" customFormat="1" ht="12.75">
      <c r="B20" s="19" t="s">
        <v>4</v>
      </c>
      <c r="C20" s="20">
        <f>ROUND(C18/C17,2)</f>
        <v>61.23</v>
      </c>
      <c r="D20" s="55"/>
    </row>
    <row r="21" spans="2:4" s="14" customFormat="1" ht="12.75">
      <c r="B21" s="54"/>
      <c r="C21" s="21"/>
      <c r="D21" s="55"/>
    </row>
    <row r="22" spans="1:4" ht="15">
      <c r="A22" s="43"/>
      <c r="B22" s="41"/>
      <c r="C22" s="41"/>
      <c r="D22" s="43"/>
    </row>
    <row r="23" spans="1:4" ht="15">
      <c r="A23" s="43"/>
      <c r="B23" s="41"/>
      <c r="C23" s="41"/>
      <c r="D23" s="43"/>
    </row>
    <row r="24" spans="1:4" ht="15">
      <c r="A24" s="43"/>
      <c r="B24" s="41"/>
      <c r="C24" s="41"/>
      <c r="D24" s="43"/>
    </row>
  </sheetData>
  <sheetProtection/>
  <mergeCells count="2">
    <mergeCell ref="A4:B4"/>
    <mergeCell ref="A1:D1"/>
  </mergeCells>
  <printOptions horizontalCentered="1" verticalCentered="1"/>
  <pageMargins left="0.407480315" right="0.407480315" top="0.393700787401575" bottom="0.393700787401575" header="0.118110236220472" footer="0.31496062992126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showGridLines="0" zoomScaleSheetLayoutView="75" zoomScalePageLayoutView="0" workbookViewId="0" topLeftCell="A1">
      <selection activeCell="A1" sqref="A1:IV12"/>
    </sheetView>
  </sheetViews>
  <sheetFormatPr defaultColWidth="9.140625" defaultRowHeight="12.75"/>
  <cols>
    <col min="1" max="1" width="3.7109375" style="30" customWidth="1"/>
    <col min="2" max="2" width="48.7109375" style="40" customWidth="1"/>
    <col min="3" max="3" width="18.7109375" style="32" customWidth="1"/>
    <col min="4" max="4" width="14.28125" style="32" customWidth="1"/>
    <col min="5" max="5" width="13.00390625" style="32" customWidth="1"/>
    <col min="6" max="16384" width="9.140625" style="30" customWidth="1"/>
  </cols>
  <sheetData>
    <row r="1" spans="1:5" s="34" customFormat="1" ht="38.25" customHeight="1">
      <c r="A1" s="121" t="s">
        <v>25</v>
      </c>
      <c r="B1" s="121"/>
      <c r="C1" s="121"/>
      <c r="D1" s="121"/>
      <c r="E1" s="121"/>
    </row>
    <row r="2" spans="1:5" s="34" customFormat="1" ht="31.5" customHeight="1">
      <c r="A2" s="120" t="s">
        <v>33</v>
      </c>
      <c r="B2" s="120"/>
      <c r="C2" s="120"/>
      <c r="D2" s="120"/>
      <c r="E2" s="120"/>
    </row>
    <row r="3" spans="1:5" s="34" customFormat="1" ht="15.75" customHeight="1">
      <c r="A3" s="129"/>
      <c r="B3" s="130"/>
      <c r="C3" s="130"/>
      <c r="D3" s="130"/>
      <c r="E3" s="124"/>
    </row>
    <row r="4" spans="1:5" s="34" customFormat="1" ht="13.5">
      <c r="A4" s="121"/>
      <c r="B4" s="121"/>
      <c r="C4" s="121"/>
      <c r="D4" s="121"/>
      <c r="E4" s="121"/>
    </row>
    <row r="5" spans="1:5" s="34" customFormat="1" ht="16.5">
      <c r="A5" s="81"/>
      <c r="B5" s="82"/>
      <c r="C5" s="83"/>
      <c r="D5" s="83"/>
      <c r="E5" s="83"/>
    </row>
    <row r="6" spans="1:5" s="34" customFormat="1" ht="16.5">
      <c r="A6" s="131"/>
      <c r="B6" s="132"/>
      <c r="C6" s="132"/>
      <c r="D6" s="132"/>
      <c r="E6" s="133"/>
    </row>
    <row r="7" spans="1:5" ht="16.5" customHeight="1">
      <c r="A7" s="84"/>
      <c r="B7" s="122"/>
      <c r="C7" s="123"/>
      <c r="D7" s="7"/>
      <c r="E7" s="85" t="s">
        <v>15</v>
      </c>
    </row>
    <row r="8" spans="1:5" ht="17.25" thickBot="1">
      <c r="A8" s="5"/>
      <c r="B8" s="6" t="str">
        <f>evaluare!B5</f>
        <v>29/04/2021</v>
      </c>
      <c r="C8" s="7"/>
      <c r="D8" s="7"/>
      <c r="E8" s="7"/>
    </row>
    <row r="9" spans="1:5" s="86" customFormat="1" ht="57.75" customHeight="1" thickBot="1">
      <c r="A9" s="114" t="s">
        <v>0</v>
      </c>
      <c r="B9" s="115" t="s">
        <v>1</v>
      </c>
      <c r="C9" s="116" t="s">
        <v>3</v>
      </c>
      <c r="D9" s="116" t="s">
        <v>11</v>
      </c>
      <c r="E9" s="117" t="s">
        <v>10</v>
      </c>
    </row>
    <row r="10" spans="1:5" s="87" customFormat="1" ht="13.5" thickBot="1">
      <c r="A10" s="106">
        <v>0</v>
      </c>
      <c r="B10" s="101">
        <v>1</v>
      </c>
      <c r="C10" s="102">
        <v>2</v>
      </c>
      <c r="D10" s="102">
        <v>3</v>
      </c>
      <c r="E10" s="108">
        <v>4</v>
      </c>
    </row>
    <row r="11" spans="1:5" s="87" customFormat="1" ht="12.75">
      <c r="A11" s="72">
        <v>1</v>
      </c>
      <c r="B11" s="73" t="s">
        <v>20</v>
      </c>
      <c r="C11" s="67">
        <f aca="true" t="shared" si="0" ref="C11:C19">D11+E11</f>
        <v>2699.28</v>
      </c>
      <c r="D11" s="88">
        <f>evaluare!D8</f>
        <v>2699.28</v>
      </c>
      <c r="E11" s="75">
        <f>disp!D8</f>
        <v>0</v>
      </c>
    </row>
    <row r="12" spans="1:5" s="87" customFormat="1" ht="12.75">
      <c r="A12" s="10">
        <f>A11+1</f>
        <v>2</v>
      </c>
      <c r="B12" s="11" t="s">
        <v>13</v>
      </c>
      <c r="C12" s="2">
        <f t="shared" si="0"/>
        <v>5032.07</v>
      </c>
      <c r="D12" s="89">
        <f>evaluare!D9</f>
        <v>3195.06</v>
      </c>
      <c r="E12" s="69">
        <f>disp!D9</f>
        <v>1837.01</v>
      </c>
    </row>
    <row r="13" spans="1:5" s="90" customFormat="1" ht="12.75">
      <c r="A13" s="10">
        <f aca="true" t="shared" si="1" ref="A13:A18">A12+1</f>
        <v>3</v>
      </c>
      <c r="B13" s="12" t="s">
        <v>23</v>
      </c>
      <c r="C13" s="2">
        <f t="shared" si="0"/>
        <v>10568.34</v>
      </c>
      <c r="D13" s="89">
        <f>evaluare!D10</f>
        <v>8731.33</v>
      </c>
      <c r="E13" s="69">
        <f>disp!D10</f>
        <v>1837.01</v>
      </c>
    </row>
    <row r="14" spans="1:5" s="90" customFormat="1" ht="12.75">
      <c r="A14" s="10">
        <f t="shared" si="1"/>
        <v>4</v>
      </c>
      <c r="B14" s="12" t="s">
        <v>28</v>
      </c>
      <c r="C14" s="2">
        <f t="shared" si="0"/>
        <v>4503.38</v>
      </c>
      <c r="D14" s="89">
        <f>evaluare!D11</f>
        <v>4503.38</v>
      </c>
      <c r="E14" s="69">
        <f>disp!D11</f>
        <v>0</v>
      </c>
    </row>
    <row r="15" spans="1:5" s="87" customFormat="1" ht="12.75">
      <c r="A15" s="10">
        <f t="shared" si="1"/>
        <v>5</v>
      </c>
      <c r="B15" s="11" t="s">
        <v>31</v>
      </c>
      <c r="C15" s="2">
        <f t="shared" si="0"/>
        <v>2065.77</v>
      </c>
      <c r="D15" s="89">
        <f>evaluare!D12</f>
        <v>2065.77</v>
      </c>
      <c r="E15" s="69">
        <f>disp!D12</f>
        <v>0</v>
      </c>
    </row>
    <row r="16" spans="1:5" s="90" customFormat="1" ht="12.75">
      <c r="A16" s="10">
        <f t="shared" si="1"/>
        <v>6</v>
      </c>
      <c r="B16" s="107" t="s">
        <v>26</v>
      </c>
      <c r="C16" s="2">
        <f t="shared" si="0"/>
        <v>2892.08</v>
      </c>
      <c r="D16" s="89">
        <f>evaluare!D13</f>
        <v>2892.08</v>
      </c>
      <c r="E16" s="69">
        <f>disp!D13</f>
        <v>0</v>
      </c>
    </row>
    <row r="17" spans="1:5" s="90" customFormat="1" ht="12.75">
      <c r="A17" s="10">
        <f t="shared" si="1"/>
        <v>7</v>
      </c>
      <c r="B17" s="98" t="s">
        <v>29</v>
      </c>
      <c r="C17" s="2">
        <f>D17+E17</f>
        <v>3167.52</v>
      </c>
      <c r="D17" s="89">
        <f>evaluare!D14</f>
        <v>3167.52</v>
      </c>
      <c r="E17" s="69">
        <f>disp!D14</f>
        <v>0</v>
      </c>
    </row>
    <row r="18" spans="1:5" s="90" customFormat="1" ht="12.75">
      <c r="A18" s="10">
        <f t="shared" si="1"/>
        <v>8</v>
      </c>
      <c r="B18" s="98" t="s">
        <v>27</v>
      </c>
      <c r="C18" s="2">
        <f t="shared" si="0"/>
        <v>2699.28</v>
      </c>
      <c r="D18" s="89">
        <f>evaluare!D15</f>
        <v>2699.28</v>
      </c>
      <c r="E18" s="69">
        <f>disp!D15</f>
        <v>0</v>
      </c>
    </row>
    <row r="19" spans="1:5" s="90" customFormat="1" ht="13.5" thickBot="1">
      <c r="A19" s="10">
        <f>A18+1</f>
        <v>9</v>
      </c>
      <c r="B19" s="103" t="s">
        <v>24</v>
      </c>
      <c r="C19" s="104">
        <f t="shared" si="0"/>
        <v>3112.43</v>
      </c>
      <c r="D19" s="105">
        <f>evaluare!D16</f>
        <v>3112.43</v>
      </c>
      <c r="E19" s="109">
        <f>disp!D16</f>
        <v>0</v>
      </c>
    </row>
    <row r="20" spans="1:5" s="91" customFormat="1" ht="13.5" thickBot="1">
      <c r="A20" s="110"/>
      <c r="B20" s="111" t="s">
        <v>3</v>
      </c>
      <c r="C20" s="112">
        <f>SUM(C11:C19)</f>
        <v>36740.15000000001</v>
      </c>
      <c r="D20" s="112">
        <f>SUM(D11:D19)</f>
        <v>33066.13</v>
      </c>
      <c r="E20" s="113">
        <f>SUM(E11:E19)</f>
        <v>3674.02</v>
      </c>
    </row>
    <row r="21" spans="3:5" s="90" customFormat="1" ht="12.75" hidden="1">
      <c r="C21" s="92" t="e">
        <f>#REF!/0.76</f>
        <v>#REF!</v>
      </c>
      <c r="D21" s="92" t="e">
        <f>#REF!/$C21</f>
        <v>#REF!</v>
      </c>
      <c r="E21" s="92" t="e">
        <f>#REF!/$C21</f>
        <v>#REF!</v>
      </c>
    </row>
    <row r="22" spans="3:5" s="90" customFormat="1" ht="12.75">
      <c r="C22" s="92"/>
      <c r="D22" s="92"/>
      <c r="E22" s="92"/>
    </row>
    <row r="23" spans="2:5" s="14" customFormat="1" ht="12.75">
      <c r="B23" s="90"/>
      <c r="C23" s="49"/>
      <c r="D23" s="49"/>
      <c r="E23" s="49"/>
    </row>
    <row r="24" spans="2:5" s="93" customFormat="1" ht="12.75">
      <c r="B24" s="91" t="s">
        <v>8</v>
      </c>
      <c r="C24" s="94"/>
      <c r="D24" s="94">
        <f>evaluare!C22</f>
        <v>27.54</v>
      </c>
      <c r="E24" s="94">
        <f>disp!C20</f>
        <v>61.23</v>
      </c>
    </row>
    <row r="25" spans="2:5" s="93" customFormat="1" ht="12.75">
      <c r="B25" s="91"/>
      <c r="C25" s="94"/>
      <c r="D25" s="94"/>
      <c r="E25" s="94"/>
    </row>
    <row r="26" spans="2:5" s="93" customFormat="1" ht="12.75">
      <c r="B26" s="91"/>
      <c r="C26" s="94"/>
      <c r="D26" s="94"/>
      <c r="E26" s="94"/>
    </row>
  </sheetData>
  <sheetProtection/>
  <mergeCells count="6">
    <mergeCell ref="A3:E3"/>
    <mergeCell ref="A6:E6"/>
    <mergeCell ref="A4:E4"/>
    <mergeCell ref="A2:E2"/>
    <mergeCell ref="A1:E1"/>
    <mergeCell ref="B7:C7"/>
  </mergeCells>
  <printOptions horizontalCentered="1" verticalCentered="1"/>
  <pageMargins left="0" right="0" top="0.196850393700787" bottom="0.196850393700787" header="0.31496062992126" footer="0.31496062992126"/>
  <pageSetup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Cotutiu</dc:creator>
  <cp:keywords/>
  <dc:description/>
  <cp:lastModifiedBy>irina.gherghel</cp:lastModifiedBy>
  <cp:lastPrinted>2021-05-04T09:46:43Z</cp:lastPrinted>
  <dcterms:created xsi:type="dcterms:W3CDTF">2003-02-20T14:27:52Z</dcterms:created>
  <dcterms:modified xsi:type="dcterms:W3CDTF">2021-06-22T05:58:27Z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1224956154</vt:i4>
  </property>
  <property fmtid="{D5CDD505-2E9C-101B-9397-08002B2CF9AE}" pid="3" name="_EmailSubject">
    <vt:lpwstr>ultima varianta </vt:lpwstr>
  </property>
  <property fmtid="{D5CDD505-2E9C-101B-9397-08002B2CF9AE}" pid="4" name="_AuthorEmail">
    <vt:lpwstr>radut@hih.ro</vt:lpwstr>
  </property>
  <property fmtid="{D5CDD505-2E9C-101B-9397-08002B2CF9AE}" pid="5" name="_AuthorEmailDisplayName">
    <vt:lpwstr>radut</vt:lpwstr>
  </property>
  <property fmtid="{D5CDD505-2E9C-101B-9397-08002B2CF9AE}" pid="6" name="_PreviousAdHocReviewCycleID">
    <vt:i4>1507346432</vt:i4>
  </property>
  <property fmtid="{D5CDD505-2E9C-101B-9397-08002B2CF9AE}" pid="7" name="_ReviewingToolsShownOnce">
    <vt:lpwstr/>
  </property>
</Properties>
</file>